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395" windowHeight="8700" activeTab="0"/>
  </bookViews>
  <sheets>
    <sheet name="3M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<sst xmlns="http://schemas.openxmlformats.org/spreadsheetml/2006/main" count="35" uniqueCount="24">
  <si>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May</t>
  </si>
  <si>
    <t>June</t>
  </si>
  <si>
    <t>July</t>
  </si>
  <si>
    <t>Total</t>
  </si>
  <si>
    <t>Oct</t>
  </si>
  <si>
    <t>Nov</t>
  </si>
  <si>
    <t>Dec</t>
  </si>
  <si>
    <t>Jan</t>
  </si>
  <si>
    <t>Feb</t>
  </si>
  <si>
    <t>Apr</t>
  </si>
  <si>
    <t>Foufou Plan</t>
  </si>
  <si>
    <t>Acc A</t>
  </si>
  <si>
    <t>Acc B</t>
  </si>
  <si>
    <t>Acc C</t>
  </si>
  <si>
    <t>Acc D</t>
  </si>
  <si>
    <t>Starting</t>
  </si>
  <si>
    <t>Mar</t>
  </si>
  <si>
    <t>Aug</t>
  </si>
  <si>
    <t>Sep</t>
  </si>
  <si>
    <t>Yearly Expenses</t>
  </si>
  <si>
    <t>Mothly Expenses</t>
  </si>
  <si>
    <t>Four Year Target</t>
  </si>
  <si>
    <t>Monthly Percentage</t>
  </si>
  <si>
    <t>Monthly Expenses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</si>
</sst>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OMR]\ #,##0.00"/>
    <numFmt numFmtId="166" formatCode="_([$OMR]\ * #,##0.00_);_([$OMR]\ * \(#,##0.00\);_([$OMR]\ 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0.0000%"/>
    <numFmt numFmtId="173" formatCode="0.000%"/>
    <numFmt numFmtId="174" formatCode="&quot;$&quot;#,##0.00"/>
  </numFmts>
  <fonts count="16">
    <font>
      <sz val="10"/>
      <name val="Book Antiqua"/>
      <family val="0"/>
    </font>
    <font>
      <b/>
      <sz val="10"/>
      <color indexed="10"/>
      <name val="Book Antiqua"/>
      <family val="1"/>
    </font>
    <font>
      <b/>
      <sz val="10"/>
      <color indexed="12"/>
      <name val="Book Antiqua"/>
      <family val="1"/>
    </font>
    <font>
      <sz val="8"/>
      <name val="Book Antiqua"/>
      <family val="0"/>
    </font>
    <font>
      <b/>
      <sz val="14"/>
      <color indexed="12"/>
      <name val="Book Antiqua"/>
      <family val="1"/>
    </font>
    <font>
      <b/>
      <sz val="11"/>
      <color indexed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sz val="10"/>
      <color indexed="8"/>
      <name val="Book Antiqua"/>
      <family val="1"/>
    </font>
    <font>
      <b/>
      <sz val="11"/>
      <color indexed="12"/>
      <name val="Book Antiqua"/>
      <family val="1"/>
    </font>
    <font>
      <sz val="11"/>
      <color indexed="12"/>
      <name val="Arial"/>
      <family val="0"/>
    </font>
    <font>
      <sz val="11"/>
      <color indexed="12"/>
      <name val="Book Antiqua"/>
      <family val="1"/>
    </font>
    <font>
      <sz val="11"/>
      <color indexed="10"/>
      <name val="Arial"/>
      <family val="0"/>
    </font>
    <font>
      <b/>
      <sz val="11"/>
      <color indexed="18"/>
      <name val="Book Antiqua"/>
      <family val="1"/>
    </font>
    <font>
      <b/>
      <sz val="13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ck"/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n"/>
    </border>
    <border>
      <left>
        <color indexed="63"/>
      </left>
      <right style="thick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3" borderId="1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4" fillId="6" borderId="15" xfId="0" applyFont="1" applyFill="1" applyBorder="1" applyAlignment="1">
      <alignment/>
    </xf>
    <xf numFmtId="9" fontId="14" fillId="6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/>
    </xf>
    <xf numFmtId="44" fontId="10" fillId="4" borderId="17" xfId="0" applyNumberFormat="1" applyFont="1" applyFill="1" applyBorder="1" applyAlignment="1">
      <alignment horizontal="center"/>
    </xf>
    <xf numFmtId="44" fontId="10" fillId="4" borderId="18" xfId="0" applyNumberFormat="1" applyFont="1" applyFill="1" applyBorder="1" applyAlignment="1">
      <alignment/>
    </xf>
    <xf numFmtId="44" fontId="10" fillId="4" borderId="19" xfId="0" applyNumberFormat="1" applyFont="1" applyFill="1" applyBorder="1" applyAlignment="1">
      <alignment/>
    </xf>
    <xf numFmtId="44" fontId="10" fillId="4" borderId="0" xfId="0" applyNumberFormat="1" applyFont="1" applyFill="1" applyBorder="1" applyAlignment="1">
      <alignment/>
    </xf>
    <xf numFmtId="44" fontId="12" fillId="4" borderId="18" xfId="0" applyNumberFormat="1" applyFont="1" applyFill="1" applyBorder="1" applyAlignment="1">
      <alignment/>
    </xf>
    <xf numFmtId="44" fontId="12" fillId="4" borderId="0" xfId="0" applyNumberFormat="1" applyFont="1" applyFill="1" applyBorder="1" applyAlignment="1">
      <alignment/>
    </xf>
    <xf numFmtId="44" fontId="12" fillId="4" borderId="19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2" fontId="10" fillId="0" borderId="20" xfId="0" applyNumberFormat="1" applyFont="1" applyBorder="1" applyAlignment="1">
      <alignment horizontal="center"/>
    </xf>
    <xf numFmtId="42" fontId="5" fillId="0" borderId="21" xfId="0" applyNumberFormat="1" applyFont="1" applyBorder="1" applyAlignment="1">
      <alignment horizontal="center"/>
    </xf>
    <xf numFmtId="0" fontId="15" fillId="2" borderId="2" xfId="0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4" fontId="4" fillId="0" borderId="37" xfId="0" applyNumberFormat="1" applyFont="1" applyBorder="1" applyAlignment="1">
      <alignment horizontal="center"/>
    </xf>
    <xf numFmtId="44" fontId="4" fillId="0" borderId="38" xfId="0" applyNumberFormat="1" applyFont="1" applyBorder="1" applyAlignment="1">
      <alignment horizontal="center"/>
    </xf>
    <xf numFmtId="44" fontId="4" fillId="0" borderId="39" xfId="0" applyNumberFormat="1" applyFont="1" applyBorder="1" applyAlignment="1">
      <alignment horizontal="center"/>
    </xf>
    <xf numFmtId="42" fontId="5" fillId="0" borderId="40" xfId="0" applyNumberFormat="1" applyFont="1" applyBorder="1" applyAlignment="1">
      <alignment horizontal="center"/>
    </xf>
    <xf numFmtId="42" fontId="5" fillId="0" borderId="41" xfId="0" applyNumberFormat="1" applyFont="1" applyBorder="1" applyAlignment="1">
      <alignment horizontal="center"/>
    </xf>
    <xf numFmtId="42" fontId="5" fillId="4" borderId="40" xfId="0" applyNumberFormat="1" applyFont="1" applyFill="1" applyBorder="1" applyAlignment="1">
      <alignment horizontal="center"/>
    </xf>
    <xf numFmtId="42" fontId="5" fillId="4" borderId="38" xfId="0" applyNumberFormat="1" applyFont="1" applyFill="1" applyBorder="1" applyAlignment="1">
      <alignment horizontal="center"/>
    </xf>
    <xf numFmtId="42" fontId="5" fillId="4" borderId="41" xfId="0" applyNumberFormat="1" applyFont="1" applyFill="1" applyBorder="1" applyAlignment="1">
      <alignment horizontal="center"/>
    </xf>
    <xf numFmtId="42" fontId="5" fillId="0" borderId="38" xfId="0" applyNumberFormat="1" applyFont="1" applyBorder="1" applyAlignment="1">
      <alignment horizontal="center"/>
    </xf>
    <xf numFmtId="42" fontId="13" fillId="4" borderId="38" xfId="0" applyNumberFormat="1" applyFont="1" applyFill="1" applyBorder="1" applyAlignment="1">
      <alignment/>
    </xf>
    <xf numFmtId="42" fontId="13" fillId="4" borderId="41" xfId="0" applyNumberFormat="1" applyFont="1" applyFill="1" applyBorder="1" applyAlignment="1">
      <alignment/>
    </xf>
    <xf numFmtId="42" fontId="10" fillId="0" borderId="42" xfId="0" applyNumberFormat="1" applyFont="1" applyBorder="1" applyAlignment="1">
      <alignment horizontal="center"/>
    </xf>
    <xf numFmtId="42" fontId="10" fillId="0" borderId="43" xfId="0" applyNumberFormat="1" applyFont="1" applyBorder="1" applyAlignment="1">
      <alignment horizontal="center"/>
    </xf>
    <xf numFmtId="42" fontId="10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2" fontId="10" fillId="0" borderId="47" xfId="0" applyNumberFormat="1" applyFont="1" applyBorder="1" applyAlignment="1">
      <alignment horizontal="center"/>
    </xf>
    <xf numFmtId="42" fontId="10" fillId="4" borderId="42" xfId="0" applyNumberFormat="1" applyFont="1" applyFill="1" applyBorder="1" applyAlignment="1">
      <alignment horizontal="center"/>
    </xf>
    <xf numFmtId="42" fontId="11" fillId="4" borderId="47" xfId="0" applyNumberFormat="1" applyFont="1" applyFill="1" applyBorder="1" applyAlignment="1">
      <alignment/>
    </xf>
    <xf numFmtId="42" fontId="11" fillId="4" borderId="43" xfId="0" applyNumberFormat="1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9" fontId="14" fillId="6" borderId="15" xfId="0" applyNumberFormat="1" applyFont="1" applyFill="1" applyBorder="1" applyAlignment="1">
      <alignment horizontal="center"/>
    </xf>
    <xf numFmtId="9" fontId="14" fillId="6" borderId="48" xfId="0" applyNumberFormat="1" applyFont="1" applyFill="1" applyBorder="1" applyAlignment="1">
      <alignment horizontal="center"/>
    </xf>
    <xf numFmtId="9" fontId="14" fillId="6" borderId="49" xfId="0" applyNumberFormat="1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 vertical="center" textRotation="12"/>
    </xf>
    <xf numFmtId="0" fontId="2" fillId="7" borderId="51" xfId="0" applyFont="1" applyFill="1" applyBorder="1" applyAlignment="1">
      <alignment horizontal="center" vertical="center" textRotation="1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G27" sqref="G27"/>
    </sheetView>
  </sheetViews>
  <sheetFormatPr defaultColWidth="9.140625" defaultRowHeight="13.5"/>
  <cols>
    <col min="1" max="1" width="22.140625" style="1" bestFit="1" customWidth="1"/>
    <col min="2" max="2" width="9.8515625" style="4" bestFit="1" customWidth="1"/>
    <col min="3" max="8" width="8.8515625" style="1" bestFit="1" customWidth="1"/>
    <col min="9" max="16" width="9.8515625" style="1" bestFit="1" customWidth="1"/>
    <col min="17" max="17" width="1.7109375" style="1" customWidth="1"/>
    <col min="18" max="16384" width="9.140625" style="1" customWidth="1"/>
  </cols>
  <sheetData>
    <row r="1" spans="1:23" ht="15">
      <c r="A1" s="81" t="s">
        <v>10</v>
      </c>
      <c r="B1" s="16">
        <v>2008</v>
      </c>
      <c r="C1" s="75">
        <v>2009</v>
      </c>
      <c r="D1" s="77"/>
      <c r="E1" s="75">
        <v>2010</v>
      </c>
      <c r="F1" s="76"/>
      <c r="G1" s="76"/>
      <c r="H1" s="77"/>
      <c r="I1" s="75">
        <v>2011</v>
      </c>
      <c r="J1" s="76"/>
      <c r="K1" s="76"/>
      <c r="L1" s="77"/>
      <c r="M1" s="75">
        <v>2012</v>
      </c>
      <c r="N1" s="76"/>
      <c r="O1" s="76"/>
      <c r="P1" s="77"/>
      <c r="Q1" s="23"/>
      <c r="R1" s="8"/>
      <c r="S1" s="8"/>
      <c r="T1" s="8"/>
      <c r="U1" s="8"/>
      <c r="V1" s="8"/>
      <c r="W1" s="8"/>
    </row>
    <row r="2" spans="1:23" s="3" customFormat="1" ht="19.5" customHeight="1" thickBot="1">
      <c r="A2" s="82"/>
      <c r="B2" s="17" t="s">
        <v>11</v>
      </c>
      <c r="C2" s="19" t="s">
        <v>11</v>
      </c>
      <c r="D2" s="20" t="s">
        <v>12</v>
      </c>
      <c r="E2" s="19" t="s">
        <v>11</v>
      </c>
      <c r="F2" s="2" t="s">
        <v>12</v>
      </c>
      <c r="G2" s="2" t="s">
        <v>13</v>
      </c>
      <c r="H2" s="20" t="s">
        <v>14</v>
      </c>
      <c r="I2" s="19" t="s">
        <v>11</v>
      </c>
      <c r="J2" s="2" t="s">
        <v>12</v>
      </c>
      <c r="K2" s="2" t="s">
        <v>13</v>
      </c>
      <c r="L2" s="20" t="s">
        <v>14</v>
      </c>
      <c r="M2" s="19" t="s">
        <v>11</v>
      </c>
      <c r="N2" s="2" t="s">
        <v>12</v>
      </c>
      <c r="O2" s="2" t="s">
        <v>13</v>
      </c>
      <c r="P2" s="20" t="s">
        <v>14</v>
      </c>
      <c r="Q2" s="24"/>
      <c r="R2" s="10"/>
      <c r="S2" s="10"/>
      <c r="T2" s="10"/>
      <c r="U2" s="10"/>
      <c r="V2" s="10"/>
      <c r="W2" s="10"/>
    </row>
    <row r="3" spans="1:23" ht="15">
      <c r="A3" s="12" t="s">
        <v>15</v>
      </c>
      <c r="B3" s="49">
        <v>10000</v>
      </c>
      <c r="C3" s="40">
        <f>(B16-B19)/2</f>
        <v>14900.17</v>
      </c>
      <c r="D3" s="50">
        <f>(B16-B19)/2</f>
        <v>14900.17</v>
      </c>
      <c r="E3" s="40">
        <f>((C16+D16)-C19)/4</f>
        <v>19906.344016770003</v>
      </c>
      <c r="F3" s="41">
        <f>((C16+D16)-C19)/4</f>
        <v>19906.344016770003</v>
      </c>
      <c r="G3" s="41">
        <f>((C16+D16)-C19)/4</f>
        <v>19906.344016770003</v>
      </c>
      <c r="H3" s="42">
        <f>((C16+D16)-C19)/4</f>
        <v>19906.344016770003</v>
      </c>
      <c r="I3" s="40">
        <f>((G16+H16+F16+E16)-E19)/4</f>
        <v>62236.491827659636</v>
      </c>
      <c r="J3" s="41">
        <f>((G16+H16+F16+E16)-E19)/4</f>
        <v>62236.491827659636</v>
      </c>
      <c r="K3" s="41">
        <f>((G16+H16+F16+E16)-E19)/4</f>
        <v>62236.491827659636</v>
      </c>
      <c r="L3" s="42">
        <f>((G16+H16+F16+E16)-E19)/4</f>
        <v>62236.491827659636</v>
      </c>
      <c r="M3" s="40">
        <f>((K16+L16+J16+I16)-I19)/4</f>
        <v>211477.62010994725</v>
      </c>
      <c r="N3" s="41">
        <f>((K16+L16+J16+I16)-I19)/4</f>
        <v>211477.62010994725</v>
      </c>
      <c r="O3" s="41">
        <f>((K16+L16+J16+I16)-I19)/4</f>
        <v>211477.62010994725</v>
      </c>
      <c r="P3" s="42">
        <f>((K16+L16+J16+I16)-I19)/4</f>
        <v>211477.62010994725</v>
      </c>
      <c r="Q3" s="6"/>
      <c r="R3" s="8"/>
      <c r="S3" s="8"/>
      <c r="T3" s="8"/>
      <c r="U3" s="8"/>
      <c r="V3" s="8"/>
      <c r="W3" s="8"/>
    </row>
    <row r="4" spans="1:23" ht="15">
      <c r="A4" s="5" t="s">
        <v>7</v>
      </c>
      <c r="B4" s="51">
        <f aca="true" t="shared" si="0" ref="B4:P4">B3*B17</f>
        <v>2400</v>
      </c>
      <c r="C4" s="43">
        <f t="shared" si="0"/>
        <v>3576.0407999999998</v>
      </c>
      <c r="D4" s="52">
        <f t="shared" si="0"/>
        <v>3576.0407999999998</v>
      </c>
      <c r="E4" s="43">
        <f t="shared" si="0"/>
        <v>4777.522564024801</v>
      </c>
      <c r="F4" s="44">
        <f t="shared" si="0"/>
        <v>4777.522564024801</v>
      </c>
      <c r="G4" s="44">
        <f t="shared" si="0"/>
        <v>4777.522564024801</v>
      </c>
      <c r="H4" s="45">
        <f t="shared" si="0"/>
        <v>4777.522564024801</v>
      </c>
      <c r="I4" s="43">
        <f t="shared" si="0"/>
        <v>14936.758038638312</v>
      </c>
      <c r="J4" s="44">
        <f t="shared" si="0"/>
        <v>14936.758038638312</v>
      </c>
      <c r="K4" s="44">
        <f t="shared" si="0"/>
        <v>14936.758038638312</v>
      </c>
      <c r="L4" s="45">
        <f t="shared" si="0"/>
        <v>14936.758038638312</v>
      </c>
      <c r="M4" s="43">
        <f t="shared" si="0"/>
        <v>50754.628826387336</v>
      </c>
      <c r="N4" s="44">
        <f t="shared" si="0"/>
        <v>50754.628826387336</v>
      </c>
      <c r="O4" s="44">
        <f t="shared" si="0"/>
        <v>50754.628826387336</v>
      </c>
      <c r="P4" s="45">
        <f t="shared" si="0"/>
        <v>50754.628826387336</v>
      </c>
      <c r="Q4" s="6"/>
      <c r="R4" s="8"/>
      <c r="S4" s="8"/>
      <c r="T4" s="8"/>
      <c r="U4" s="8"/>
      <c r="V4" s="8"/>
      <c r="W4" s="8"/>
    </row>
    <row r="5" spans="1:23" ht="15">
      <c r="A5" s="5" t="s">
        <v>8</v>
      </c>
      <c r="B5" s="51">
        <f aca="true" t="shared" si="1" ref="B5:P5">B3*B17</f>
        <v>2400</v>
      </c>
      <c r="C5" s="43">
        <f t="shared" si="1"/>
        <v>3576.0407999999998</v>
      </c>
      <c r="D5" s="52">
        <f t="shared" si="1"/>
        <v>3576.0407999999998</v>
      </c>
      <c r="E5" s="43">
        <f t="shared" si="1"/>
        <v>4777.522564024801</v>
      </c>
      <c r="F5" s="44">
        <f t="shared" si="1"/>
        <v>4777.522564024801</v>
      </c>
      <c r="G5" s="44">
        <f t="shared" si="1"/>
        <v>4777.522564024801</v>
      </c>
      <c r="H5" s="45">
        <f t="shared" si="1"/>
        <v>4777.522564024801</v>
      </c>
      <c r="I5" s="43">
        <f t="shared" si="1"/>
        <v>14936.758038638312</v>
      </c>
      <c r="J5" s="44">
        <f t="shared" si="1"/>
        <v>14936.758038638312</v>
      </c>
      <c r="K5" s="44">
        <f t="shared" si="1"/>
        <v>14936.758038638312</v>
      </c>
      <c r="L5" s="45">
        <f t="shared" si="1"/>
        <v>14936.758038638312</v>
      </c>
      <c r="M5" s="43">
        <f t="shared" si="1"/>
        <v>50754.628826387336</v>
      </c>
      <c r="N5" s="44">
        <f t="shared" si="1"/>
        <v>50754.628826387336</v>
      </c>
      <c r="O5" s="44">
        <f t="shared" si="1"/>
        <v>50754.628826387336</v>
      </c>
      <c r="P5" s="45">
        <f t="shared" si="1"/>
        <v>50754.628826387336</v>
      </c>
      <c r="Q5" s="6"/>
      <c r="R5" s="8"/>
      <c r="S5" s="8"/>
      <c r="T5" s="8"/>
      <c r="U5" s="8"/>
      <c r="V5" s="8"/>
      <c r="W5" s="8"/>
    </row>
    <row r="6" spans="1:23" ht="15">
      <c r="A6" s="5" t="s">
        <v>16</v>
      </c>
      <c r="B6" s="51">
        <f aca="true" t="shared" si="2" ref="B6:P6">B3*B17</f>
        <v>2400</v>
      </c>
      <c r="C6" s="43">
        <f t="shared" si="2"/>
        <v>3576.0407999999998</v>
      </c>
      <c r="D6" s="52">
        <f t="shared" si="2"/>
        <v>3576.0407999999998</v>
      </c>
      <c r="E6" s="43">
        <f t="shared" si="2"/>
        <v>4777.522564024801</v>
      </c>
      <c r="F6" s="44">
        <f t="shared" si="2"/>
        <v>4777.522564024801</v>
      </c>
      <c r="G6" s="44">
        <f t="shared" si="2"/>
        <v>4777.522564024801</v>
      </c>
      <c r="H6" s="45">
        <f t="shared" si="2"/>
        <v>4777.522564024801</v>
      </c>
      <c r="I6" s="43">
        <f t="shared" si="2"/>
        <v>14936.758038638312</v>
      </c>
      <c r="J6" s="44">
        <f t="shared" si="2"/>
        <v>14936.758038638312</v>
      </c>
      <c r="K6" s="44">
        <f t="shared" si="2"/>
        <v>14936.758038638312</v>
      </c>
      <c r="L6" s="45">
        <f t="shared" si="2"/>
        <v>14936.758038638312</v>
      </c>
      <c r="M6" s="43">
        <f t="shared" si="2"/>
        <v>50754.628826387336</v>
      </c>
      <c r="N6" s="44">
        <f t="shared" si="2"/>
        <v>50754.628826387336</v>
      </c>
      <c r="O6" s="44">
        <f t="shared" si="2"/>
        <v>50754.628826387336</v>
      </c>
      <c r="P6" s="45">
        <f t="shared" si="2"/>
        <v>50754.628826387336</v>
      </c>
      <c r="Q6" s="6"/>
      <c r="R6" s="8"/>
      <c r="S6" s="8"/>
      <c r="T6" s="8"/>
      <c r="U6" s="8"/>
      <c r="V6" s="8"/>
      <c r="W6" s="8"/>
    </row>
    <row r="7" spans="1:23" ht="15">
      <c r="A7" s="5" t="s">
        <v>9</v>
      </c>
      <c r="B7" s="51">
        <f aca="true" t="shared" si="3" ref="B7:P7">B3*B17</f>
        <v>2400</v>
      </c>
      <c r="C7" s="43">
        <f t="shared" si="3"/>
        <v>3576.0407999999998</v>
      </c>
      <c r="D7" s="52">
        <f t="shared" si="3"/>
        <v>3576.0407999999998</v>
      </c>
      <c r="E7" s="43">
        <f t="shared" si="3"/>
        <v>4777.522564024801</v>
      </c>
      <c r="F7" s="44">
        <f t="shared" si="3"/>
        <v>4777.522564024801</v>
      </c>
      <c r="G7" s="44">
        <f t="shared" si="3"/>
        <v>4777.522564024801</v>
      </c>
      <c r="H7" s="45">
        <f t="shared" si="3"/>
        <v>4777.522564024801</v>
      </c>
      <c r="I7" s="43">
        <f t="shared" si="3"/>
        <v>14936.758038638312</v>
      </c>
      <c r="J7" s="44">
        <f t="shared" si="3"/>
        <v>14936.758038638312</v>
      </c>
      <c r="K7" s="44">
        <f t="shared" si="3"/>
        <v>14936.758038638312</v>
      </c>
      <c r="L7" s="45">
        <f t="shared" si="3"/>
        <v>14936.758038638312</v>
      </c>
      <c r="M7" s="43">
        <f t="shared" si="3"/>
        <v>50754.628826387336</v>
      </c>
      <c r="N7" s="44">
        <f t="shared" si="3"/>
        <v>50754.628826387336</v>
      </c>
      <c r="O7" s="44">
        <f t="shared" si="3"/>
        <v>50754.628826387336</v>
      </c>
      <c r="P7" s="45">
        <f t="shared" si="3"/>
        <v>50754.628826387336</v>
      </c>
      <c r="Q7" s="6"/>
      <c r="R7" s="8"/>
      <c r="S7" s="8"/>
      <c r="T7" s="8"/>
      <c r="U7" s="8"/>
      <c r="V7" s="8"/>
      <c r="W7" s="8"/>
    </row>
    <row r="8" spans="1:23" ht="15">
      <c r="A8" s="5" t="s">
        <v>0</v>
      </c>
      <c r="B8" s="51">
        <f aca="true" t="shared" si="4" ref="B8:P8">B3*B17</f>
        <v>2400</v>
      </c>
      <c r="C8" s="43">
        <f t="shared" si="4"/>
        <v>3576.0407999999998</v>
      </c>
      <c r="D8" s="52">
        <f t="shared" si="4"/>
        <v>3576.0407999999998</v>
      </c>
      <c r="E8" s="43">
        <f t="shared" si="4"/>
        <v>4777.522564024801</v>
      </c>
      <c r="F8" s="44">
        <f t="shared" si="4"/>
        <v>4777.522564024801</v>
      </c>
      <c r="G8" s="44">
        <f t="shared" si="4"/>
        <v>4777.522564024801</v>
      </c>
      <c r="H8" s="45">
        <f t="shared" si="4"/>
        <v>4777.522564024801</v>
      </c>
      <c r="I8" s="43">
        <f t="shared" si="4"/>
        <v>14936.758038638312</v>
      </c>
      <c r="J8" s="44">
        <f t="shared" si="4"/>
        <v>14936.758038638312</v>
      </c>
      <c r="K8" s="44">
        <f t="shared" si="4"/>
        <v>14936.758038638312</v>
      </c>
      <c r="L8" s="45">
        <f t="shared" si="4"/>
        <v>14936.758038638312</v>
      </c>
      <c r="M8" s="43">
        <f t="shared" si="4"/>
        <v>50754.628826387336</v>
      </c>
      <c r="N8" s="44">
        <f t="shared" si="4"/>
        <v>50754.628826387336</v>
      </c>
      <c r="O8" s="44">
        <f t="shared" si="4"/>
        <v>50754.628826387336</v>
      </c>
      <c r="P8" s="45">
        <f t="shared" si="4"/>
        <v>50754.628826387336</v>
      </c>
      <c r="Q8" s="6"/>
      <c r="R8" s="8"/>
      <c r="S8" s="8"/>
      <c r="T8" s="8"/>
      <c r="U8" s="8"/>
      <c r="V8" s="8"/>
      <c r="W8" s="8"/>
    </row>
    <row r="9" spans="1:23" ht="15">
      <c r="A9" s="5" t="s">
        <v>1</v>
      </c>
      <c r="B9" s="51">
        <f aca="true" t="shared" si="5" ref="B9:P9">B3*B17</f>
        <v>2400</v>
      </c>
      <c r="C9" s="43">
        <f t="shared" si="5"/>
        <v>3576.0407999999998</v>
      </c>
      <c r="D9" s="52">
        <f t="shared" si="5"/>
        <v>3576.0407999999998</v>
      </c>
      <c r="E9" s="43">
        <f t="shared" si="5"/>
        <v>4777.522564024801</v>
      </c>
      <c r="F9" s="44">
        <f t="shared" si="5"/>
        <v>4777.522564024801</v>
      </c>
      <c r="G9" s="44">
        <f t="shared" si="5"/>
        <v>4777.522564024801</v>
      </c>
      <c r="H9" s="45">
        <f t="shared" si="5"/>
        <v>4777.522564024801</v>
      </c>
      <c r="I9" s="43">
        <f t="shared" si="5"/>
        <v>14936.758038638312</v>
      </c>
      <c r="J9" s="44">
        <f t="shared" si="5"/>
        <v>14936.758038638312</v>
      </c>
      <c r="K9" s="44">
        <f t="shared" si="5"/>
        <v>14936.758038638312</v>
      </c>
      <c r="L9" s="45">
        <f t="shared" si="5"/>
        <v>14936.758038638312</v>
      </c>
      <c r="M9" s="43">
        <f t="shared" si="5"/>
        <v>50754.628826387336</v>
      </c>
      <c r="N9" s="44">
        <f t="shared" si="5"/>
        <v>50754.628826387336</v>
      </c>
      <c r="O9" s="44">
        <f t="shared" si="5"/>
        <v>50754.628826387336</v>
      </c>
      <c r="P9" s="45">
        <f t="shared" si="5"/>
        <v>50754.628826387336</v>
      </c>
      <c r="Q9" s="6"/>
      <c r="R9" s="8"/>
      <c r="S9" s="8"/>
      <c r="T9" s="8"/>
      <c r="U9" s="8"/>
      <c r="V9" s="8"/>
      <c r="W9" s="8"/>
    </row>
    <row r="10" spans="1:23" ht="15">
      <c r="A10" s="5" t="s">
        <v>2</v>
      </c>
      <c r="B10" s="51">
        <f aca="true" t="shared" si="6" ref="B10:P10">B3*B17</f>
        <v>2400</v>
      </c>
      <c r="C10" s="43">
        <f t="shared" si="6"/>
        <v>3576.0407999999998</v>
      </c>
      <c r="D10" s="52">
        <f t="shared" si="6"/>
        <v>3576.0407999999998</v>
      </c>
      <c r="E10" s="43">
        <f t="shared" si="6"/>
        <v>4777.522564024801</v>
      </c>
      <c r="F10" s="44">
        <f t="shared" si="6"/>
        <v>4777.522564024801</v>
      </c>
      <c r="G10" s="44">
        <f t="shared" si="6"/>
        <v>4777.522564024801</v>
      </c>
      <c r="H10" s="45">
        <f t="shared" si="6"/>
        <v>4777.522564024801</v>
      </c>
      <c r="I10" s="43">
        <f t="shared" si="6"/>
        <v>14936.758038638312</v>
      </c>
      <c r="J10" s="44">
        <f t="shared" si="6"/>
        <v>14936.758038638312</v>
      </c>
      <c r="K10" s="44">
        <f t="shared" si="6"/>
        <v>14936.758038638312</v>
      </c>
      <c r="L10" s="45">
        <f t="shared" si="6"/>
        <v>14936.758038638312</v>
      </c>
      <c r="M10" s="43">
        <f t="shared" si="6"/>
        <v>50754.628826387336</v>
      </c>
      <c r="N10" s="44">
        <f t="shared" si="6"/>
        <v>50754.628826387336</v>
      </c>
      <c r="O10" s="44">
        <f t="shared" si="6"/>
        <v>50754.628826387336</v>
      </c>
      <c r="P10" s="45">
        <f t="shared" si="6"/>
        <v>50754.628826387336</v>
      </c>
      <c r="Q10" s="6"/>
      <c r="R10" s="8"/>
      <c r="S10" s="8"/>
      <c r="T10" s="8"/>
      <c r="U10" s="8"/>
      <c r="V10" s="8"/>
      <c r="W10" s="8"/>
    </row>
    <row r="11" spans="1:23" ht="15">
      <c r="A11" s="5" t="s">
        <v>17</v>
      </c>
      <c r="B11" s="51">
        <f aca="true" t="shared" si="7" ref="B11:P11">B3*B17</f>
        <v>2400</v>
      </c>
      <c r="C11" s="43">
        <f t="shared" si="7"/>
        <v>3576.0407999999998</v>
      </c>
      <c r="D11" s="52">
        <f t="shared" si="7"/>
        <v>3576.0407999999998</v>
      </c>
      <c r="E11" s="43">
        <f t="shared" si="7"/>
        <v>4777.522564024801</v>
      </c>
      <c r="F11" s="44">
        <f t="shared" si="7"/>
        <v>4777.522564024801</v>
      </c>
      <c r="G11" s="44">
        <f t="shared" si="7"/>
        <v>4777.522564024801</v>
      </c>
      <c r="H11" s="45">
        <f t="shared" si="7"/>
        <v>4777.522564024801</v>
      </c>
      <c r="I11" s="43">
        <f t="shared" si="7"/>
        <v>14936.758038638312</v>
      </c>
      <c r="J11" s="44">
        <f t="shared" si="7"/>
        <v>14936.758038638312</v>
      </c>
      <c r="K11" s="44">
        <f t="shared" si="7"/>
        <v>14936.758038638312</v>
      </c>
      <c r="L11" s="45">
        <f t="shared" si="7"/>
        <v>14936.758038638312</v>
      </c>
      <c r="M11" s="43">
        <f t="shared" si="7"/>
        <v>50754.628826387336</v>
      </c>
      <c r="N11" s="44">
        <f t="shared" si="7"/>
        <v>50754.628826387336</v>
      </c>
      <c r="O11" s="44">
        <f t="shared" si="7"/>
        <v>50754.628826387336</v>
      </c>
      <c r="P11" s="45">
        <f t="shared" si="7"/>
        <v>50754.628826387336</v>
      </c>
      <c r="Q11" s="6"/>
      <c r="R11" s="8"/>
      <c r="S11" s="8"/>
      <c r="T11" s="8"/>
      <c r="U11" s="8"/>
      <c r="V11" s="8"/>
      <c r="W11" s="8"/>
    </row>
    <row r="12" spans="1:23" ht="15">
      <c r="A12" s="5" t="s">
        <v>18</v>
      </c>
      <c r="B12" s="51">
        <f aca="true" t="shared" si="8" ref="B12:P12">B3*B17</f>
        <v>2400</v>
      </c>
      <c r="C12" s="43">
        <f t="shared" si="8"/>
        <v>3576.0407999999998</v>
      </c>
      <c r="D12" s="52">
        <f t="shared" si="8"/>
        <v>3576.0407999999998</v>
      </c>
      <c r="E12" s="43">
        <f t="shared" si="8"/>
        <v>4777.522564024801</v>
      </c>
      <c r="F12" s="44">
        <f t="shared" si="8"/>
        <v>4777.522564024801</v>
      </c>
      <c r="G12" s="44">
        <f t="shared" si="8"/>
        <v>4777.522564024801</v>
      </c>
      <c r="H12" s="45">
        <f t="shared" si="8"/>
        <v>4777.522564024801</v>
      </c>
      <c r="I12" s="43">
        <f t="shared" si="8"/>
        <v>14936.758038638312</v>
      </c>
      <c r="J12" s="44">
        <f t="shared" si="8"/>
        <v>14936.758038638312</v>
      </c>
      <c r="K12" s="44">
        <f t="shared" si="8"/>
        <v>14936.758038638312</v>
      </c>
      <c r="L12" s="45">
        <f t="shared" si="8"/>
        <v>14936.758038638312</v>
      </c>
      <c r="M12" s="43">
        <f t="shared" si="8"/>
        <v>50754.628826387336</v>
      </c>
      <c r="N12" s="44">
        <f t="shared" si="8"/>
        <v>50754.628826387336</v>
      </c>
      <c r="O12" s="44">
        <f t="shared" si="8"/>
        <v>50754.628826387336</v>
      </c>
      <c r="P12" s="45">
        <f t="shared" si="8"/>
        <v>50754.628826387336</v>
      </c>
      <c r="Q12" s="6"/>
      <c r="R12" s="8"/>
      <c r="S12" s="8"/>
      <c r="T12" s="8"/>
      <c r="U12" s="8"/>
      <c r="V12" s="8"/>
      <c r="W12" s="8"/>
    </row>
    <row r="13" spans="1:23" ht="15">
      <c r="A13" s="5" t="s">
        <v>4</v>
      </c>
      <c r="B13" s="51">
        <f aca="true" t="shared" si="9" ref="B13:P13">B3*B17</f>
        <v>2400</v>
      </c>
      <c r="C13" s="43">
        <f t="shared" si="9"/>
        <v>3576.0407999999998</v>
      </c>
      <c r="D13" s="52">
        <f t="shared" si="9"/>
        <v>3576.0407999999998</v>
      </c>
      <c r="E13" s="43">
        <f t="shared" si="9"/>
        <v>4777.522564024801</v>
      </c>
      <c r="F13" s="44">
        <f t="shared" si="9"/>
        <v>4777.522564024801</v>
      </c>
      <c r="G13" s="44">
        <f t="shared" si="9"/>
        <v>4777.522564024801</v>
      </c>
      <c r="H13" s="45">
        <f t="shared" si="9"/>
        <v>4777.522564024801</v>
      </c>
      <c r="I13" s="43">
        <f t="shared" si="9"/>
        <v>14936.758038638312</v>
      </c>
      <c r="J13" s="44">
        <f t="shared" si="9"/>
        <v>14936.758038638312</v>
      </c>
      <c r="K13" s="44">
        <f t="shared" si="9"/>
        <v>14936.758038638312</v>
      </c>
      <c r="L13" s="45">
        <f t="shared" si="9"/>
        <v>14936.758038638312</v>
      </c>
      <c r="M13" s="43">
        <f t="shared" si="9"/>
        <v>50754.628826387336</v>
      </c>
      <c r="N13" s="44">
        <f t="shared" si="9"/>
        <v>50754.628826387336</v>
      </c>
      <c r="O13" s="44">
        <f t="shared" si="9"/>
        <v>50754.628826387336</v>
      </c>
      <c r="P13" s="45">
        <f t="shared" si="9"/>
        <v>50754.628826387336</v>
      </c>
      <c r="Q13" s="6"/>
      <c r="R13" s="8"/>
      <c r="S13" s="8"/>
      <c r="T13" s="8"/>
      <c r="U13" s="8"/>
      <c r="V13" s="8"/>
      <c r="W13" s="8"/>
    </row>
    <row r="14" spans="1:23" ht="15">
      <c r="A14" s="5" t="s">
        <v>5</v>
      </c>
      <c r="B14" s="51">
        <f aca="true" t="shared" si="10" ref="B14:P14">B3*B17</f>
        <v>2400</v>
      </c>
      <c r="C14" s="43">
        <f t="shared" si="10"/>
        <v>3576.0407999999998</v>
      </c>
      <c r="D14" s="52">
        <f t="shared" si="10"/>
        <v>3576.0407999999998</v>
      </c>
      <c r="E14" s="43">
        <f t="shared" si="10"/>
        <v>4777.522564024801</v>
      </c>
      <c r="F14" s="44">
        <f t="shared" si="10"/>
        <v>4777.522564024801</v>
      </c>
      <c r="G14" s="44">
        <f t="shared" si="10"/>
        <v>4777.522564024801</v>
      </c>
      <c r="H14" s="45">
        <f t="shared" si="10"/>
        <v>4777.522564024801</v>
      </c>
      <c r="I14" s="43">
        <f t="shared" si="10"/>
        <v>14936.758038638312</v>
      </c>
      <c r="J14" s="44">
        <f t="shared" si="10"/>
        <v>14936.758038638312</v>
      </c>
      <c r="K14" s="44">
        <f t="shared" si="10"/>
        <v>14936.758038638312</v>
      </c>
      <c r="L14" s="45">
        <f t="shared" si="10"/>
        <v>14936.758038638312</v>
      </c>
      <c r="M14" s="43">
        <f t="shared" si="10"/>
        <v>50754.628826387336</v>
      </c>
      <c r="N14" s="44">
        <f t="shared" si="10"/>
        <v>50754.628826387336</v>
      </c>
      <c r="O14" s="44">
        <f t="shared" si="10"/>
        <v>50754.628826387336</v>
      </c>
      <c r="P14" s="45">
        <f t="shared" si="10"/>
        <v>50754.628826387336</v>
      </c>
      <c r="Q14" s="6"/>
      <c r="R14" s="8"/>
      <c r="S14" s="8"/>
      <c r="T14" s="8"/>
      <c r="U14" s="8"/>
      <c r="V14" s="8"/>
      <c r="W14" s="8"/>
    </row>
    <row r="15" spans="1:23" ht="15">
      <c r="A15" s="5" t="s">
        <v>6</v>
      </c>
      <c r="B15" s="53">
        <f aca="true" t="shared" si="11" ref="B15:P15">B3*B17</f>
        <v>2400</v>
      </c>
      <c r="C15" s="46">
        <f t="shared" si="11"/>
        <v>3576.0407999999998</v>
      </c>
      <c r="D15" s="54">
        <f t="shared" si="11"/>
        <v>3576.0407999999998</v>
      </c>
      <c r="E15" s="46">
        <f t="shared" si="11"/>
        <v>4777.522564024801</v>
      </c>
      <c r="F15" s="47">
        <f t="shared" si="11"/>
        <v>4777.522564024801</v>
      </c>
      <c r="G15" s="47">
        <f t="shared" si="11"/>
        <v>4777.522564024801</v>
      </c>
      <c r="H15" s="48">
        <f t="shared" si="11"/>
        <v>4777.522564024801</v>
      </c>
      <c r="I15" s="46">
        <f t="shared" si="11"/>
        <v>14936.758038638312</v>
      </c>
      <c r="J15" s="47">
        <f t="shared" si="11"/>
        <v>14936.758038638312</v>
      </c>
      <c r="K15" s="47">
        <f t="shared" si="11"/>
        <v>14936.758038638312</v>
      </c>
      <c r="L15" s="48">
        <f t="shared" si="11"/>
        <v>14936.758038638312</v>
      </c>
      <c r="M15" s="46">
        <f t="shared" si="11"/>
        <v>50754.628826387336</v>
      </c>
      <c r="N15" s="47">
        <f t="shared" si="11"/>
        <v>50754.628826387336</v>
      </c>
      <c r="O15" s="47">
        <f t="shared" si="11"/>
        <v>50754.628826387336</v>
      </c>
      <c r="P15" s="48">
        <f t="shared" si="11"/>
        <v>50754.628826387336</v>
      </c>
      <c r="Q15" s="6"/>
      <c r="R15" s="8"/>
      <c r="S15" s="8"/>
      <c r="T15" s="8"/>
      <c r="U15" s="8"/>
      <c r="V15" s="8"/>
      <c r="W15" s="8"/>
    </row>
    <row r="16" spans="1:23" ht="15.75" thickBot="1">
      <c r="A16" s="13" t="s">
        <v>3</v>
      </c>
      <c r="B16" s="18">
        <f>SUM(B3:B15)</f>
        <v>38800</v>
      </c>
      <c r="C16" s="21">
        <f aca="true" t="shared" si="12" ref="C16:P16">SUM(C3:C15)</f>
        <v>57812.65960000001</v>
      </c>
      <c r="D16" s="22">
        <f t="shared" si="12"/>
        <v>57812.65960000001</v>
      </c>
      <c r="E16" s="21">
        <f t="shared" si="12"/>
        <v>77236.61478506762</v>
      </c>
      <c r="F16" s="14">
        <f t="shared" si="12"/>
        <v>77236.61478506762</v>
      </c>
      <c r="G16" s="14">
        <f t="shared" si="12"/>
        <v>77236.61478506762</v>
      </c>
      <c r="H16" s="22">
        <f t="shared" si="12"/>
        <v>77236.61478506762</v>
      </c>
      <c r="I16" s="21">
        <f t="shared" si="12"/>
        <v>241477.58829131932</v>
      </c>
      <c r="J16" s="14">
        <f t="shared" si="12"/>
        <v>241477.58829131932</v>
      </c>
      <c r="K16" s="14">
        <f t="shared" si="12"/>
        <v>241477.58829131932</v>
      </c>
      <c r="L16" s="22">
        <f t="shared" si="12"/>
        <v>241477.58829131932</v>
      </c>
      <c r="M16" s="21">
        <f t="shared" si="12"/>
        <v>820533.1660265953</v>
      </c>
      <c r="N16" s="14">
        <f t="shared" si="12"/>
        <v>820533.1660265953</v>
      </c>
      <c r="O16" s="14">
        <f t="shared" si="12"/>
        <v>820533.1660265953</v>
      </c>
      <c r="P16" s="22">
        <f t="shared" si="12"/>
        <v>820533.1660265953</v>
      </c>
      <c r="Q16" s="6"/>
      <c r="R16" s="8"/>
      <c r="S16" s="8"/>
      <c r="T16" s="8"/>
      <c r="U16" s="8"/>
      <c r="V16" s="8"/>
      <c r="W16" s="8"/>
    </row>
    <row r="17" spans="1:23" ht="16.5" thickBot="1" thickTop="1">
      <c r="A17" s="25" t="s">
        <v>22</v>
      </c>
      <c r="B17" s="26">
        <v>0.24</v>
      </c>
      <c r="C17" s="26">
        <v>0.24</v>
      </c>
      <c r="D17" s="26">
        <v>0.24</v>
      </c>
      <c r="E17" s="26">
        <v>0.24</v>
      </c>
      <c r="F17" s="26">
        <v>0.24</v>
      </c>
      <c r="G17" s="26">
        <v>0.24</v>
      </c>
      <c r="H17" s="26">
        <v>0.24</v>
      </c>
      <c r="I17" s="26">
        <v>0.24</v>
      </c>
      <c r="J17" s="26">
        <v>0.24</v>
      </c>
      <c r="K17" s="26">
        <v>0.24</v>
      </c>
      <c r="L17" s="26">
        <v>0.24</v>
      </c>
      <c r="M17" s="26">
        <v>0.24</v>
      </c>
      <c r="N17" s="26">
        <v>0.24</v>
      </c>
      <c r="O17" s="26">
        <v>0.24</v>
      </c>
      <c r="P17" s="26">
        <v>0.24</v>
      </c>
      <c r="Q17" s="6"/>
      <c r="R17" s="8"/>
      <c r="S17" s="8"/>
      <c r="T17" s="8"/>
      <c r="U17" s="8"/>
      <c r="V17" s="8"/>
      <c r="W17" s="8"/>
    </row>
    <row r="18" spans="1:23" ht="16.5" thickBot="1" thickTop="1">
      <c r="A18" s="25" t="s">
        <v>23</v>
      </c>
      <c r="B18" s="26">
        <v>0.23195</v>
      </c>
      <c r="C18" s="78">
        <v>0.31135</v>
      </c>
      <c r="D18" s="79"/>
      <c r="E18" s="78">
        <v>0.19421</v>
      </c>
      <c r="F18" s="80"/>
      <c r="G18" s="80"/>
      <c r="H18" s="79"/>
      <c r="I18" s="78">
        <v>0.124235</v>
      </c>
      <c r="J18" s="80"/>
      <c r="K18" s="80"/>
      <c r="L18" s="79"/>
      <c r="M18" s="78">
        <v>0.085960165</v>
      </c>
      <c r="N18" s="80"/>
      <c r="O18" s="80"/>
      <c r="P18" s="79"/>
      <c r="Q18" s="6"/>
      <c r="R18" s="8"/>
      <c r="S18" s="8"/>
      <c r="T18" s="8"/>
      <c r="U18" s="8"/>
      <c r="V18" s="8"/>
      <c r="W18" s="8"/>
    </row>
    <row r="19" spans="1:23" ht="16.5" customHeight="1" thickBot="1" thickTop="1">
      <c r="A19" s="15" t="s">
        <v>19</v>
      </c>
      <c r="B19" s="37">
        <f>B16*B18</f>
        <v>8999.66</v>
      </c>
      <c r="C19" s="66">
        <f>(C16+D16)*C18</f>
        <v>35999.94313292001</v>
      </c>
      <c r="D19" s="67">
        <f>D16*D18</f>
        <v>0</v>
      </c>
      <c r="E19" s="68">
        <f>(F16+G16+E16+H16)*E18</f>
        <v>60000.49182963193</v>
      </c>
      <c r="F19" s="69"/>
      <c r="G19" s="69"/>
      <c r="H19" s="70"/>
      <c r="I19" s="66">
        <f>(J16+K16+I16+L16)*I18</f>
        <v>119999.87272548823</v>
      </c>
      <c r="J19" s="71">
        <f>J16*J18</f>
        <v>0</v>
      </c>
      <c r="K19" s="71">
        <f>K16*K18</f>
        <v>0</v>
      </c>
      <c r="L19" s="67">
        <f>L16*L18</f>
        <v>0</v>
      </c>
      <c r="M19" s="72">
        <f>(N16+O16+M16+P16)*M18</f>
        <v>282132.6653584741</v>
      </c>
      <c r="N19" s="73">
        <f>N16*N18</f>
        <v>0</v>
      </c>
      <c r="O19" s="73">
        <f>O16*O18</f>
        <v>0</v>
      </c>
      <c r="P19" s="74">
        <f>P16*P18</f>
        <v>0</v>
      </c>
      <c r="Q19" s="6"/>
      <c r="R19" s="8"/>
      <c r="S19" s="8"/>
      <c r="T19" s="8"/>
      <c r="U19" s="8"/>
      <c r="V19" s="8"/>
      <c r="W19" s="8"/>
    </row>
    <row r="20" spans="1:23" ht="15" customHeight="1" thickBot="1">
      <c r="A20" s="10"/>
      <c r="B20" s="29"/>
      <c r="C20" s="30"/>
      <c r="D20" s="31"/>
      <c r="E20" s="30"/>
      <c r="F20" s="32"/>
      <c r="G20" s="32"/>
      <c r="H20" s="31"/>
      <c r="I20" s="30"/>
      <c r="J20" s="32"/>
      <c r="K20" s="32"/>
      <c r="L20" s="31"/>
      <c r="M20" s="33"/>
      <c r="N20" s="34"/>
      <c r="O20" s="34"/>
      <c r="P20" s="35"/>
      <c r="Q20" s="6"/>
      <c r="R20" s="8"/>
      <c r="S20" s="8"/>
      <c r="T20" s="8"/>
      <c r="U20" s="8"/>
      <c r="V20" s="8"/>
      <c r="W20" s="8"/>
    </row>
    <row r="21" spans="1:23" ht="15.75" customHeight="1" thickBot="1">
      <c r="A21" s="5" t="s">
        <v>20</v>
      </c>
      <c r="B21" s="38">
        <f>B19/12</f>
        <v>749.9716666666667</v>
      </c>
      <c r="C21" s="58">
        <f>C19/12</f>
        <v>2999.9952610766672</v>
      </c>
      <c r="D21" s="59"/>
      <c r="E21" s="60">
        <f>E19/12</f>
        <v>5000.0409858026605</v>
      </c>
      <c r="F21" s="61"/>
      <c r="G21" s="61"/>
      <c r="H21" s="62"/>
      <c r="I21" s="58">
        <f>I19/12</f>
        <v>9999.989393790685</v>
      </c>
      <c r="J21" s="63"/>
      <c r="K21" s="63"/>
      <c r="L21" s="59"/>
      <c r="M21" s="60">
        <f>M19/12</f>
        <v>23511.05544653951</v>
      </c>
      <c r="N21" s="64"/>
      <c r="O21" s="64"/>
      <c r="P21" s="65"/>
      <c r="Q21" s="7"/>
      <c r="R21" s="8"/>
      <c r="S21" s="8"/>
      <c r="T21" s="8"/>
      <c r="U21" s="8"/>
      <c r="V21" s="8"/>
      <c r="W21" s="8"/>
    </row>
    <row r="22" spans="1:23" ht="16.5">
      <c r="A22" s="27"/>
      <c r="B22" s="2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6"/>
      <c r="R22" s="8"/>
      <c r="S22" s="8"/>
      <c r="T22" s="8"/>
      <c r="U22" s="8"/>
      <c r="V22" s="8"/>
      <c r="W22" s="8"/>
    </row>
    <row r="23" spans="1:23" ht="14.25" thickBot="1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5" thickBot="1">
      <c r="A24" s="39" t="s">
        <v>21</v>
      </c>
      <c r="B24" s="55">
        <f>(M16+N16+O16+P16)-M19</f>
        <v>2999999.998747907</v>
      </c>
      <c r="C24" s="56"/>
      <c r="D24" s="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3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3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3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3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3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3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3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3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3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3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3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3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3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3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3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3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3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</sheetData>
  <mergeCells count="18">
    <mergeCell ref="A1:A2"/>
    <mergeCell ref="C1:D1"/>
    <mergeCell ref="E1:H1"/>
    <mergeCell ref="I1:L1"/>
    <mergeCell ref="M1:P1"/>
    <mergeCell ref="C18:D18"/>
    <mergeCell ref="E18:H18"/>
    <mergeCell ref="I18:L18"/>
    <mergeCell ref="M18:P18"/>
    <mergeCell ref="M21:P21"/>
    <mergeCell ref="C19:D19"/>
    <mergeCell ref="E19:H19"/>
    <mergeCell ref="I19:L19"/>
    <mergeCell ref="M19:P19"/>
    <mergeCell ref="B24:D24"/>
    <mergeCell ref="C21:D21"/>
    <mergeCell ref="E21:H21"/>
    <mergeCell ref="I21:L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Salam</cp:lastModifiedBy>
  <dcterms:created xsi:type="dcterms:W3CDTF">2007-05-07T15:23:07Z</dcterms:created>
  <dcterms:modified xsi:type="dcterms:W3CDTF">2007-08-15T23:03:09Z</dcterms:modified>
  <cp:category/>
  <cp:version/>
  <cp:contentType/>
  <cp:contentStatus/>
</cp:coreProperties>
</file>